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P:\APPELS A PROJETS ET SUBVENTIONS\AAC IDE DE NUIT 2018\DOCUMENTS ANONYMES POUR FHF\"/>
    </mc:Choice>
  </mc:AlternateContent>
  <bookViews>
    <workbookView xWindow="0" yWindow="0" windowWidth="28800" windowHeight="12135" activeTab="1"/>
  </bookViews>
  <sheets>
    <sheet name="Enquête IDE nuit 2018" sheetId="1" r:id="rId1"/>
    <sheet name="IDE NUIT BILAN FI FINAL" sheetId="2" r:id="rId2"/>
  </sheets>
  <externalReferences>
    <externalReference r:id="rId3"/>
    <externalReference r:id="rId4"/>
  </externalReferences>
  <calcPr calcId="152511" iterateDelta="1E-4"/>
</workbook>
</file>

<file path=xl/calcChain.xml><?xml version="1.0" encoding="utf-8"?>
<calcChain xmlns="http://schemas.openxmlformats.org/spreadsheetml/2006/main">
  <c r="C4" i="2" l="1"/>
  <c r="C33" i="2" l="1"/>
  <c r="C26" i="2"/>
  <c r="C46" i="2" s="1"/>
  <c r="C19" i="2"/>
  <c r="C37" i="2" l="1"/>
  <c r="C10" i="2"/>
  <c r="C5" i="2"/>
  <c r="C9" i="2"/>
  <c r="C50" i="2" s="1"/>
  <c r="C12" i="2" l="1"/>
  <c r="C36" i="2" s="1"/>
  <c r="C38" i="2" s="1"/>
  <c r="F24" i="1"/>
  <c r="F23" i="1"/>
  <c r="F22" i="1"/>
  <c r="F21" i="1"/>
  <c r="F15" i="1"/>
  <c r="F14" i="1"/>
  <c r="F13" i="1"/>
  <c r="F12" i="1"/>
  <c r="C9" i="1"/>
  <c r="F25" i="1" l="1"/>
  <c r="F16" i="1"/>
  <c r="C18" i="1"/>
  <c r="C27" i="1" s="1"/>
  <c r="C5" i="1"/>
  <c r="C28" i="1" l="1"/>
</calcChain>
</file>

<file path=xl/sharedStrings.xml><?xml version="1.0" encoding="utf-8"?>
<sst xmlns="http://schemas.openxmlformats.org/spreadsheetml/2006/main" count="73" uniqueCount="40">
  <si>
    <r>
      <t xml:space="preserve">Enquête consommation de crédits au titre de l'AAC IDE-nuit 2018
</t>
    </r>
    <r>
      <rPr>
        <i/>
        <sz val="14"/>
        <color theme="1"/>
        <rFont val="Calibri"/>
        <family val="2"/>
        <scheme val="minor"/>
      </rPr>
      <t>(Financement annuel)</t>
    </r>
  </si>
  <si>
    <t xml:space="preserve">Cellules à compléter </t>
  </si>
  <si>
    <t>Finess géographique</t>
  </si>
  <si>
    <t>Raison sociale ESMS</t>
  </si>
  <si>
    <t>Dispositifs mis en œuvre</t>
  </si>
  <si>
    <t>oui / non</t>
  </si>
  <si>
    <t>Dispositif actuellement opérationnel</t>
  </si>
  <si>
    <t>CNR  versé en 2018 au titre de  l'AAC - IDE nuit 2018</t>
  </si>
  <si>
    <t>Dépenses engagées en 2018</t>
  </si>
  <si>
    <t>Dépenses engagées en 2019</t>
  </si>
  <si>
    <t>Dépenses engagées en 2020</t>
  </si>
  <si>
    <t>Total</t>
  </si>
  <si>
    <t>Dépenses afférentes à l'exploitation courante</t>
  </si>
  <si>
    <t>Dépenses afférentes au personnel</t>
  </si>
  <si>
    <t>Dépenses afférentes à la structure</t>
  </si>
  <si>
    <t xml:space="preserve">Dont montants provisionnés </t>
  </si>
  <si>
    <t>CNR  versé en 2019 au titre de  l'AAC - IDE nuit 2018</t>
  </si>
  <si>
    <t>Total CNR versé au titre de l'AAC - IDE nuit 2018</t>
  </si>
  <si>
    <t>Total dépenses engagées</t>
  </si>
  <si>
    <t>Montant provisions disponibles au 31/12/2020</t>
  </si>
  <si>
    <t>Total dépenses non engagées si aucune provision n'a été constituée</t>
  </si>
  <si>
    <t>Oui</t>
  </si>
  <si>
    <t>CNR  versé en 2021 au titre de  l'AAC - IDE nuit 2018</t>
  </si>
  <si>
    <t>cnr versé 2018 - 2021 total</t>
  </si>
  <si>
    <t>Dépenses 2019</t>
  </si>
  <si>
    <t>Dépenses 2020</t>
  </si>
  <si>
    <t>Dépenses engagées en 2021</t>
  </si>
  <si>
    <t>Coût annuel de fonctionnement</t>
  </si>
  <si>
    <t>Solde de financement disponible</t>
  </si>
  <si>
    <t xml:space="preserve">fonctionnement de la provision souscrite sur le compte 1518 </t>
  </si>
  <si>
    <t>année 2018 : versement du CNR pour 2019</t>
  </si>
  <si>
    <t>année 2019 : versement du CNR pour 2020</t>
  </si>
  <si>
    <t>solde non consommé : = 119 000 € - 35 692,67 € = 83 307,33 €</t>
  </si>
  <si>
    <t>année 2020 : reprise de provision pour fonctionnement 2020</t>
  </si>
  <si>
    <t>montant consommé en 2020 : = 99 886,13</t>
  </si>
  <si>
    <t>année 20201 : versement du CNR pour 2021</t>
  </si>
  <si>
    <t>Solde non consommé : = 119 000 € - 109 419,23  € = 9 580,77 €</t>
  </si>
  <si>
    <t>solde de provision au 31-12-2021</t>
  </si>
  <si>
    <r>
      <t xml:space="preserve">Enquête consommation de crédits au titre de l'AAC IDE-nuit 2018
</t>
    </r>
    <r>
      <rPr>
        <i/>
        <sz val="12"/>
        <color theme="1"/>
        <rFont val="Calibri"/>
        <family val="2"/>
        <scheme val="minor"/>
      </rPr>
      <t>(Financement annuel)</t>
    </r>
  </si>
  <si>
    <r>
      <t>Dépenses 2021 -</t>
    </r>
    <r>
      <rPr>
        <b/>
        <sz val="12"/>
        <color rgb="FFFF0000"/>
        <rFont val="Calibri"/>
        <family val="2"/>
        <scheme val="minor"/>
      </rPr>
      <t xml:space="preserve"> (Prévisionnel pour décembre)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</si>
</sst>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\ [$€-40C]_-;\-* #,##0\ [$€-40C]_-;_-* &quot;-&quot;??\ [$€-40C]_-;_-@_-"/>
    <numFmt numFmtId="165" formatCode="_-* #,##0.00\ [$€-40C]_-;\-* #,##0.00\ [$€-40C]_-;_-* &quot;-&quot;??\ [$€-40C]_-;_-@_-"/>
  </numFmts>
  <fonts count="1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i/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2"/>
      <color rgb="FFFF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7" fillId="0" borderId="0"/>
    <xf numFmtId="0" fontId="7" fillId="0" borderId="0"/>
  </cellStyleXfs>
  <cellXfs count="59">
    <xf numFmtId="0" fontId="0" fillId="0" borderId="0" xfId="0"/>
    <xf numFmtId="0" fontId="4" fillId="0" borderId="1" xfId="0" applyFont="1" applyBorder="1" applyAlignment="1">
      <alignment vertical="center"/>
    </xf>
    <xf numFmtId="0" fontId="1" fillId="4" borderId="1" xfId="0" applyFont="1" applyFill="1" applyBorder="1"/>
    <xf numFmtId="164" fontId="5" fillId="4" borderId="1" xfId="0" applyNumberFormat="1" applyFont="1" applyFill="1" applyBorder="1" applyAlignment="1">
      <alignment vertical="center"/>
    </xf>
    <xf numFmtId="165" fontId="1" fillId="5" borderId="1" xfId="0" applyNumberFormat="1" applyFont="1" applyFill="1" applyBorder="1" applyAlignment="1">
      <alignment horizontal="center" vertical="center" wrapText="1"/>
    </xf>
    <xf numFmtId="0" fontId="0" fillId="0" borderId="1" xfId="0" applyBorder="1"/>
    <xf numFmtId="165" fontId="0" fillId="3" borderId="1" xfId="0" applyNumberFormat="1" applyFont="1" applyFill="1" applyBorder="1"/>
    <xf numFmtId="165" fontId="0" fillId="0" borderId="1" xfId="0" applyNumberFormat="1" applyFont="1" applyFill="1" applyBorder="1"/>
    <xf numFmtId="0" fontId="0" fillId="0" borderId="2" xfId="0" applyBorder="1"/>
    <xf numFmtId="165" fontId="0" fillId="3" borderId="2" xfId="0" applyNumberFormat="1" applyFont="1" applyFill="1" applyBorder="1"/>
    <xf numFmtId="165" fontId="0" fillId="0" borderId="2" xfId="0" applyNumberFormat="1" applyFont="1" applyFill="1" applyBorder="1"/>
    <xf numFmtId="0" fontId="6" fillId="0" borderId="3" xfId="0" applyFont="1" applyBorder="1" applyAlignment="1">
      <alignment horizontal="right"/>
    </xf>
    <xf numFmtId="165" fontId="0" fillId="3" borderId="3" xfId="0" applyNumberFormat="1" applyFont="1" applyFill="1" applyBorder="1"/>
    <xf numFmtId="165" fontId="0" fillId="0" borderId="3" xfId="0" applyNumberFormat="1" applyFont="1" applyFill="1" applyBorder="1"/>
    <xf numFmtId="165" fontId="1" fillId="0" borderId="1" xfId="0" applyNumberFormat="1" applyFont="1" applyFill="1" applyBorder="1"/>
    <xf numFmtId="165" fontId="0" fillId="1" borderId="1" xfId="0" applyNumberFormat="1" applyFont="1" applyFill="1" applyBorder="1" applyAlignment="1">
      <alignment vertical="center" wrapText="1"/>
    </xf>
    <xf numFmtId="165" fontId="0" fillId="1" borderId="1" xfId="0" applyNumberFormat="1" applyFont="1" applyFill="1" applyBorder="1"/>
    <xf numFmtId="165" fontId="0" fillId="1" borderId="2" xfId="0" applyNumberFormat="1" applyFont="1" applyFill="1" applyBorder="1"/>
    <xf numFmtId="165" fontId="0" fillId="1" borderId="3" xfId="0" applyNumberFormat="1" applyFont="1" applyFill="1" applyBorder="1"/>
    <xf numFmtId="0" fontId="1" fillId="0" borderId="1" xfId="0" applyFont="1" applyBorder="1"/>
    <xf numFmtId="164" fontId="1" fillId="0" borderId="1" xfId="0" applyNumberFormat="1" applyFont="1" applyBorder="1"/>
    <xf numFmtId="164" fontId="1" fillId="3" borderId="1" xfId="0" applyNumberFormat="1" applyFont="1" applyFill="1" applyBorder="1"/>
    <xf numFmtId="165" fontId="1" fillId="3" borderId="1" xfId="0" applyNumberFormat="1" applyFont="1" applyFill="1" applyBorder="1"/>
    <xf numFmtId="0" fontId="10" fillId="0" borderId="0" xfId="0" applyFont="1"/>
    <xf numFmtId="0" fontId="11" fillId="0" borderId="1" xfId="0" applyFont="1" applyBorder="1" applyAlignment="1">
      <alignment vertical="center"/>
    </xf>
    <xf numFmtId="0" fontId="8" fillId="4" borderId="1" xfId="0" applyFont="1" applyFill="1" applyBorder="1"/>
    <xf numFmtId="164" fontId="12" fillId="4" borderId="1" xfId="0" applyNumberFormat="1" applyFont="1" applyFill="1" applyBorder="1" applyAlignment="1">
      <alignment vertical="center"/>
    </xf>
    <xf numFmtId="164" fontId="12" fillId="4" borderId="4" xfId="0" applyNumberFormat="1" applyFont="1" applyFill="1" applyBorder="1" applyAlignment="1">
      <alignment vertical="center"/>
    </xf>
    <xf numFmtId="164" fontId="8" fillId="4" borderId="1" xfId="0" applyNumberFormat="1" applyFont="1" applyFill="1" applyBorder="1"/>
    <xf numFmtId="0" fontId="10" fillId="4" borderId="1" xfId="0" applyFont="1" applyFill="1" applyBorder="1"/>
    <xf numFmtId="164" fontId="10" fillId="4" borderId="1" xfId="0" applyNumberFormat="1" applyFont="1" applyFill="1" applyBorder="1"/>
    <xf numFmtId="0" fontId="8" fillId="4" borderId="1" xfId="0" applyFont="1" applyFill="1" applyBorder="1" applyAlignment="1">
      <alignment horizontal="center" vertical="center"/>
    </xf>
    <xf numFmtId="165" fontId="8" fillId="5" borderId="1" xfId="0" applyNumberFormat="1" applyFont="1" applyFill="1" applyBorder="1" applyAlignment="1">
      <alignment horizontal="center" vertical="center" wrapText="1"/>
    </xf>
    <xf numFmtId="0" fontId="10" fillId="0" borderId="1" xfId="0" applyFont="1" applyBorder="1"/>
    <xf numFmtId="165" fontId="10" fillId="3" borderId="1" xfId="0" applyNumberFormat="1" applyFont="1" applyFill="1" applyBorder="1"/>
    <xf numFmtId="0" fontId="10" fillId="0" borderId="2" xfId="0" applyFont="1" applyBorder="1"/>
    <xf numFmtId="165" fontId="10" fillId="3" borderId="2" xfId="0" applyNumberFormat="1" applyFont="1" applyFill="1" applyBorder="1"/>
    <xf numFmtId="0" fontId="9" fillId="0" borderId="3" xfId="0" applyFont="1" applyBorder="1" applyAlignment="1">
      <alignment horizontal="right"/>
    </xf>
    <xf numFmtId="165" fontId="10" fillId="3" borderId="3" xfId="0" applyNumberFormat="1" applyFont="1" applyFill="1" applyBorder="1"/>
    <xf numFmtId="0" fontId="8" fillId="0" borderId="1" xfId="0" applyFont="1" applyBorder="1"/>
    <xf numFmtId="164" fontId="8" fillId="0" borderId="1" xfId="0" applyNumberFormat="1" applyFont="1" applyBorder="1"/>
    <xf numFmtId="164" fontId="8" fillId="0" borderId="1" xfId="0" applyNumberFormat="1" applyFont="1" applyFill="1" applyBorder="1"/>
    <xf numFmtId="164" fontId="8" fillId="3" borderId="1" xfId="0" applyNumberFormat="1" applyFont="1" applyFill="1" applyBorder="1"/>
    <xf numFmtId="164" fontId="10" fillId="0" borderId="1" xfId="0" applyNumberFormat="1" applyFont="1" applyBorder="1"/>
    <xf numFmtId="165" fontId="10" fillId="0" borderId="1" xfId="0" applyNumberFormat="1" applyFont="1" applyBorder="1"/>
    <xf numFmtId="165" fontId="13" fillId="0" borderId="1" xfId="0" applyNumberFormat="1" applyFont="1" applyBorder="1"/>
    <xf numFmtId="0" fontId="12" fillId="0" borderId="1" xfId="0" applyFont="1" applyBorder="1" applyAlignment="1">
      <alignment horizontal="left" vertical="top"/>
    </xf>
    <xf numFmtId="0" fontId="12" fillId="0" borderId="1" xfId="0" applyFont="1" applyBorder="1" applyAlignment="1">
      <alignment horizontal="left" vertical="center"/>
    </xf>
    <xf numFmtId="0" fontId="11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5" fillId="0" borderId="1" xfId="0" applyFont="1" applyBorder="1" applyAlignment="1">
      <alignment horizontal="left" vertical="top"/>
    </xf>
    <xf numFmtId="0" fontId="5" fillId="0" borderId="1" xfId="0" applyFont="1" applyBorder="1" applyAlignment="1">
      <alignment horizontal="left" vertical="center"/>
    </xf>
    <xf numFmtId="0" fontId="8" fillId="4" borderId="1" xfId="0" applyFont="1" applyFill="1" applyBorder="1" applyAlignment="1">
      <alignment horizontal="center"/>
    </xf>
    <xf numFmtId="0" fontId="8" fillId="2" borderId="0" xfId="0" applyFont="1" applyFill="1" applyAlignment="1">
      <alignment horizontal="center" vertical="center" wrapText="1"/>
    </xf>
    <xf numFmtId="0" fontId="8" fillId="2" borderId="0" xfId="0" applyFont="1" applyFill="1" applyAlignment="1">
      <alignment horizontal="center" vertical="center"/>
    </xf>
    <xf numFmtId="0" fontId="10" fillId="3" borderId="0" xfId="0" applyFont="1" applyFill="1" applyAlignment="1">
      <alignment horizontal="center" vertical="center"/>
    </xf>
  </cellXfs>
  <cellStyles count="3">
    <cellStyle name="Normal" xfId="0" builtinId="0"/>
    <cellStyle name="Normal 3" xfId="1"/>
    <cellStyle name="Normal 3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RS-NA-LIF-CTLH\ALPC-Bordeaux$\DFIN\_Echanges\POLE_MEDICO_SOCIAL_ADDICTO\2021_CAMPAGNE%20BUDGETAIRE\PA\OUTIL%20DE%20TARIFICATION\IDE%20DE%20NUIT\Suivi%20conso%20cr&#233;dits%20IDE%20nuit%202017%202018%20et%20PRP%202017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RS-NA-C13IF-CTLH\ALPC-Bordeaux$\DFIN\_Echanges\POLE_MEDICO_SOCIAL_ADDICTO\2021_CAMPAGNE%20BUDGETAIRE\PA\OUTIL%20DE%20TARIFICATION\IDE%20DE%20NUIT\Suivi%20conso%20cr&#233;dits%20IDE%20nuit%202017%202018%20et%20PRP%20201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P 2017"/>
      <sheetName val="PRP  2017"/>
      <sheetName val="IDE nuit 2017"/>
      <sheetName val="IDE nuit 2018"/>
      <sheetName val="Enquete PRP 2017"/>
      <sheetName val="Enquête IDE nuit 2017"/>
      <sheetName val="Enquête IDE nuit 2018"/>
    </sheetNames>
    <sheetDataSet>
      <sheetData sheetId="0" refreshError="1"/>
      <sheetData sheetId="1" refreshError="1"/>
      <sheetData sheetId="2" refreshError="1"/>
      <sheetData sheetId="3" refreshError="1">
        <row r="1">
          <cell r="B1" t="str">
            <v>FINESS géo</v>
          </cell>
          <cell r="C1" t="str">
            <v>Année AAC</v>
          </cell>
          <cell r="D1" t="str">
            <v>Raison sociale</v>
          </cell>
          <cell r="E1" t="str">
            <v>Montant financé 2018</v>
          </cell>
          <cell r="F1" t="str">
            <v>Montant financé 2019</v>
          </cell>
          <cell r="G1" t="str">
            <v>total</v>
          </cell>
          <cell r="H1" t="str">
            <v>gestionnaire</v>
          </cell>
          <cell r="I1" t="str">
            <v>Chargé de mission</v>
          </cell>
          <cell r="J1" t="str">
            <v>Retour grille
(Oui / Non)</v>
          </cell>
        </row>
        <row r="2">
          <cell r="B2">
            <v>160004412</v>
          </cell>
          <cell r="C2">
            <v>2018</v>
          </cell>
          <cell r="D2" t="str">
            <v>ehpad résidence les écureuils</v>
          </cell>
          <cell r="E2">
            <v>100000</v>
          </cell>
          <cell r="F2">
            <v>100000</v>
          </cell>
          <cell r="G2">
            <v>200000</v>
          </cell>
          <cell r="H2" t="str">
            <v>Pauline RAMAT</v>
          </cell>
          <cell r="I2" t="str">
            <v>Michaël ARNOUL</v>
          </cell>
        </row>
        <row r="3">
          <cell r="B3">
            <v>160004503</v>
          </cell>
          <cell r="C3">
            <v>2018</v>
          </cell>
          <cell r="D3" t="str">
            <v>ehpad de cognac du  centre hospitalier intercommunal du pays de Cognac (CHIPC)</v>
          </cell>
          <cell r="E3">
            <v>100000</v>
          </cell>
          <cell r="F3">
            <v>100000</v>
          </cell>
          <cell r="G3">
            <v>200000</v>
          </cell>
          <cell r="H3" t="str">
            <v>Pauline RAMAT</v>
          </cell>
          <cell r="I3" t="str">
            <v>Michaël ARNOUL</v>
          </cell>
        </row>
        <row r="4">
          <cell r="B4">
            <v>170781132</v>
          </cell>
          <cell r="C4">
            <v>2018</v>
          </cell>
          <cell r="D4" t="str">
            <v>ehpad du château du bois d'Hure-Lagord</v>
          </cell>
          <cell r="E4">
            <v>200000</v>
          </cell>
          <cell r="F4">
            <v>200000</v>
          </cell>
          <cell r="G4">
            <v>400000</v>
          </cell>
          <cell r="H4" t="str">
            <v>Sylvie GORJAO</v>
          </cell>
          <cell r="I4" t="str">
            <v>Matthieu DEMOULIN</v>
          </cell>
        </row>
        <row r="5">
          <cell r="B5">
            <v>240002196</v>
          </cell>
          <cell r="C5">
            <v>2018</v>
          </cell>
          <cell r="D5" t="str">
            <v>ehpad Foix de Candalle</v>
          </cell>
          <cell r="E5">
            <v>120000</v>
          </cell>
          <cell r="F5">
            <v>120000</v>
          </cell>
          <cell r="G5">
            <v>240000</v>
          </cell>
          <cell r="H5" t="str">
            <v>Isabelle JIOLLENT</v>
          </cell>
          <cell r="I5" t="str">
            <v>Pauline DEJOUANY</v>
          </cell>
        </row>
        <row r="6">
          <cell r="B6">
            <v>240007716</v>
          </cell>
          <cell r="C6">
            <v>2018</v>
          </cell>
          <cell r="D6" t="str">
            <v>centre hospitalier jean leclaire</v>
          </cell>
          <cell r="E6">
            <v>100000</v>
          </cell>
          <cell r="F6">
            <v>100000</v>
          </cell>
          <cell r="G6">
            <v>200000</v>
          </cell>
          <cell r="H6" t="str">
            <v>Isabelle JIOLLENT</v>
          </cell>
          <cell r="I6" t="str">
            <v>Pauline DEJOUANY</v>
          </cell>
        </row>
        <row r="7">
          <cell r="B7">
            <v>330782616</v>
          </cell>
          <cell r="C7">
            <v>2018</v>
          </cell>
          <cell r="D7" t="str">
            <v>ehpad château gardères</v>
          </cell>
          <cell r="E7">
            <v>118025</v>
          </cell>
          <cell r="F7">
            <v>118025</v>
          </cell>
          <cell r="G7">
            <v>236050</v>
          </cell>
          <cell r="H7" t="str">
            <v>Caroline DECROS</v>
          </cell>
          <cell r="I7" t="str">
            <v>David ROMAIN</v>
          </cell>
        </row>
        <row r="8">
          <cell r="B8">
            <v>330783580</v>
          </cell>
          <cell r="C8">
            <v>2018</v>
          </cell>
          <cell r="D8" t="str">
            <v>Résidence Le Bourgailh</v>
          </cell>
          <cell r="E8">
            <v>100000</v>
          </cell>
          <cell r="F8">
            <v>100000</v>
          </cell>
          <cell r="G8">
            <v>200000</v>
          </cell>
          <cell r="H8" t="str">
            <v>Michelle ALAMICHEL</v>
          </cell>
          <cell r="I8" t="str">
            <v>François BADIETTE</v>
          </cell>
        </row>
        <row r="9">
          <cell r="B9">
            <v>470000514</v>
          </cell>
          <cell r="C9">
            <v>2018</v>
          </cell>
          <cell r="D9" t="str">
            <v>ehpad aiguillon</v>
          </cell>
          <cell r="E9">
            <v>119000</v>
          </cell>
          <cell r="F9">
            <v>119000</v>
          </cell>
          <cell r="G9">
            <v>238000</v>
          </cell>
          <cell r="H9" t="str">
            <v>Pauline RAMAT</v>
          </cell>
          <cell r="I9" t="str">
            <v>Marie-Laure DAUGER</v>
          </cell>
        </row>
        <row r="10">
          <cell r="B10">
            <v>470002114</v>
          </cell>
          <cell r="C10">
            <v>2018</v>
          </cell>
          <cell r="D10" t="str">
            <v>fondation soussial</v>
          </cell>
          <cell r="E10">
            <v>42000</v>
          </cell>
          <cell r="F10">
            <v>42000</v>
          </cell>
          <cell r="G10">
            <v>84000</v>
          </cell>
          <cell r="H10" t="str">
            <v>Pauline RAMAT</v>
          </cell>
          <cell r="I10" t="str">
            <v>Marie-Laure DAUGER</v>
          </cell>
        </row>
        <row r="11">
          <cell r="B11">
            <v>470002031</v>
          </cell>
          <cell r="C11">
            <v>2018</v>
          </cell>
          <cell r="D11" t="str">
            <v xml:space="preserve">residence comarque beaumanoir
</v>
          </cell>
          <cell r="E11">
            <v>42000</v>
          </cell>
          <cell r="F11">
            <v>42000</v>
          </cell>
          <cell r="G11">
            <v>84000</v>
          </cell>
          <cell r="H11" t="str">
            <v>Pauline RAMAT</v>
          </cell>
          <cell r="I11" t="str">
            <v>Marie-Laure DAUGER</v>
          </cell>
        </row>
        <row r="12">
          <cell r="B12">
            <v>640786026</v>
          </cell>
          <cell r="C12">
            <v>2018</v>
          </cell>
          <cell r="D12" t="str">
            <v xml:space="preserve">EHPAD Clos de l'Ousse - centre gérontologique de Pontacq Nay Jurançon (CG-PNJ) </v>
          </cell>
          <cell r="E12">
            <v>55000</v>
          </cell>
          <cell r="F12">
            <v>55000</v>
          </cell>
          <cell r="G12">
            <v>110000</v>
          </cell>
          <cell r="H12" t="str">
            <v>Sylvie LEMAITRE</v>
          </cell>
          <cell r="I12" t="str">
            <v>Didier CHATON</v>
          </cell>
        </row>
        <row r="13">
          <cell r="B13">
            <v>640781787</v>
          </cell>
          <cell r="C13">
            <v>2018</v>
          </cell>
          <cell r="D13" t="str">
            <v>ehpad les foyers</v>
          </cell>
          <cell r="E13">
            <v>113717</v>
          </cell>
          <cell r="F13">
            <v>113717</v>
          </cell>
          <cell r="G13">
            <v>227434</v>
          </cell>
          <cell r="H13" t="str">
            <v>Anita DAVID</v>
          </cell>
          <cell r="I13" t="str">
            <v>Pauline DEJOUANY</v>
          </cell>
        </row>
        <row r="14">
          <cell r="B14">
            <v>640015285</v>
          </cell>
          <cell r="C14">
            <v>2018</v>
          </cell>
          <cell r="D14" t="str">
            <v>ehpad adarpea</v>
          </cell>
          <cell r="E14">
            <v>100000</v>
          </cell>
          <cell r="F14">
            <v>100000</v>
          </cell>
          <cell r="G14">
            <v>200000</v>
          </cell>
          <cell r="H14" t="str">
            <v>Virginie JOUSSELIN</v>
          </cell>
          <cell r="I14" t="str">
            <v>Charline HOUGRON</v>
          </cell>
        </row>
        <row r="15">
          <cell r="B15">
            <v>640785424</v>
          </cell>
          <cell r="C15">
            <v>2018</v>
          </cell>
          <cell r="D15" t="str">
            <v>centre hospitalier de la côte basque</v>
          </cell>
          <cell r="E15">
            <v>150040</v>
          </cell>
          <cell r="F15">
            <v>150040</v>
          </cell>
          <cell r="G15">
            <v>300080</v>
          </cell>
          <cell r="H15" t="str">
            <v>Virginie JOUSSELIN</v>
          </cell>
          <cell r="I15" t="str">
            <v>Charline HOUGRON</v>
          </cell>
        </row>
        <row r="16">
          <cell r="B16">
            <v>640785549</v>
          </cell>
          <cell r="C16">
            <v>2018</v>
          </cell>
          <cell r="D16" t="str">
            <v>ehpad fondation pomme</v>
          </cell>
          <cell r="E16">
            <v>100000</v>
          </cell>
          <cell r="F16">
            <v>100000</v>
          </cell>
          <cell r="G16">
            <v>200000</v>
          </cell>
          <cell r="H16" t="str">
            <v>Sylvie LEMAITRE</v>
          </cell>
          <cell r="I16" t="str">
            <v>Didier CHATON</v>
          </cell>
        </row>
        <row r="17">
          <cell r="B17">
            <v>790006068</v>
          </cell>
          <cell r="C17">
            <v>2018</v>
          </cell>
          <cell r="D17" t="str">
            <v>ehpad le cèdre bleu</v>
          </cell>
          <cell r="E17">
            <v>400000</v>
          </cell>
          <cell r="F17">
            <v>100000</v>
          </cell>
          <cell r="G17">
            <v>500000</v>
          </cell>
          <cell r="H17" t="str">
            <v>Claudia BARANGER</v>
          </cell>
          <cell r="I17" t="str">
            <v>Ladji FOFANA</v>
          </cell>
        </row>
        <row r="18">
          <cell r="B18">
            <v>790016083</v>
          </cell>
          <cell r="C18">
            <v>2018</v>
          </cell>
          <cell r="D18" t="str">
            <v>EHPAD Résidence La Caravelle</v>
          </cell>
          <cell r="F18">
            <v>100000</v>
          </cell>
          <cell r="G18">
            <v>100000</v>
          </cell>
          <cell r="H18" t="str">
            <v>Sylvie LEMAITRE</v>
          </cell>
          <cell r="I18" t="str">
            <v>Ladji FOFANA</v>
          </cell>
        </row>
        <row r="19">
          <cell r="B19">
            <v>790006092</v>
          </cell>
          <cell r="C19">
            <v>2018</v>
          </cell>
          <cell r="D19" t="str">
            <v>ehpad la chanterie</v>
          </cell>
          <cell r="F19">
            <v>200000</v>
          </cell>
          <cell r="G19">
            <v>200000</v>
          </cell>
          <cell r="H19" t="str">
            <v>Claudia BARANGER</v>
          </cell>
          <cell r="I19" t="str">
            <v>Ladji FOFANA</v>
          </cell>
        </row>
        <row r="20">
          <cell r="B20">
            <v>790006100</v>
          </cell>
          <cell r="C20">
            <v>2018</v>
          </cell>
          <cell r="D20" t="str">
            <v>ehpad la chagnée</v>
          </cell>
          <cell r="G20">
            <v>0</v>
          </cell>
          <cell r="H20" t="e">
            <v>#N/A</v>
          </cell>
          <cell r="I20" t="e">
            <v>#N/A</v>
          </cell>
        </row>
        <row r="21">
          <cell r="B21">
            <v>860780741</v>
          </cell>
          <cell r="C21">
            <v>2018</v>
          </cell>
          <cell r="D21" t="str">
            <v>maison de retraite sainte-elisabeth</v>
          </cell>
          <cell r="E21">
            <v>100000</v>
          </cell>
          <cell r="F21">
            <v>100000</v>
          </cell>
          <cell r="G21">
            <v>200000</v>
          </cell>
          <cell r="H21" t="str">
            <v>Christelle FUSEAU</v>
          </cell>
          <cell r="I21" t="str">
            <v>Lova BILLAUD</v>
          </cell>
        </row>
        <row r="22">
          <cell r="B22">
            <v>870010212</v>
          </cell>
          <cell r="C22">
            <v>2018</v>
          </cell>
          <cell r="D22" t="str">
            <v>ehpad le roussillon</v>
          </cell>
          <cell r="E22">
            <v>100000</v>
          </cell>
          <cell r="F22">
            <v>100000</v>
          </cell>
          <cell r="G22">
            <v>200000</v>
          </cell>
          <cell r="H22" t="str">
            <v>Virginie JOUSSELIN</v>
          </cell>
          <cell r="I22" t="str">
            <v>Juliette BOUD'HORS</v>
          </cell>
        </row>
      </sheetData>
      <sheetData sheetId="4" refreshError="1"/>
      <sheetData sheetId="5" refreshError="1"/>
      <sheetData sheetId="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DE nuit 2018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  <pageSetUpPr fitToPage="1"/>
  </sheetPr>
  <dimension ref="B1:F30"/>
  <sheetViews>
    <sheetView showGridLines="0" topLeftCell="A16" workbookViewId="0">
      <selection activeCell="C29" sqref="C29"/>
    </sheetView>
  </sheetViews>
  <sheetFormatPr baseColWidth="10" defaultRowHeight="15" x14ac:dyDescent="0.25"/>
  <cols>
    <col min="1" max="1" width="6" customWidth="1"/>
    <col min="2" max="2" width="65.42578125" customWidth="1"/>
    <col min="3" max="3" width="35.7109375" customWidth="1"/>
    <col min="4" max="4" width="36.42578125" customWidth="1"/>
    <col min="5" max="5" width="11.85546875" bestFit="1" customWidth="1"/>
    <col min="6" max="6" width="12.85546875" bestFit="1" customWidth="1"/>
  </cols>
  <sheetData>
    <row r="1" spans="2:6" ht="54" customHeight="1" x14ac:dyDescent="0.25">
      <c r="B1" s="50" t="s">
        <v>0</v>
      </c>
      <c r="C1" s="51"/>
      <c r="D1" s="51"/>
    </row>
    <row r="2" spans="2:6" ht="21" customHeight="1" x14ac:dyDescent="0.25">
      <c r="B2" s="52" t="s">
        <v>1</v>
      </c>
      <c r="C2" s="52"/>
      <c r="D2" s="52"/>
    </row>
    <row r="4" spans="2:6" x14ac:dyDescent="0.25">
      <c r="B4" s="1" t="s">
        <v>2</v>
      </c>
      <c r="C4" s="53"/>
      <c r="D4" s="53"/>
    </row>
    <row r="5" spans="2:6" x14ac:dyDescent="0.25">
      <c r="B5" s="1" t="s">
        <v>3</v>
      </c>
      <c r="C5" s="54" t="e">
        <f>VLOOKUP($C$4,'[1]IDE nuit 2018'!B:J,3,FALSE)</f>
        <v>#N/A</v>
      </c>
      <c r="D5" s="54"/>
    </row>
    <row r="6" spans="2:6" x14ac:dyDescent="0.25">
      <c r="B6" s="1" t="s">
        <v>4</v>
      </c>
      <c r="C6" s="49" t="s">
        <v>21</v>
      </c>
      <c r="D6" s="49"/>
      <c r="E6" t="s">
        <v>5</v>
      </c>
    </row>
    <row r="7" spans="2:6" x14ac:dyDescent="0.25">
      <c r="B7" s="1" t="s">
        <v>6</v>
      </c>
      <c r="C7" s="49" t="s">
        <v>21</v>
      </c>
      <c r="D7" s="49"/>
      <c r="E7" t="s">
        <v>5</v>
      </c>
    </row>
    <row r="9" spans="2:6" x14ac:dyDescent="0.25">
      <c r="B9" s="2" t="s">
        <v>7</v>
      </c>
      <c r="C9" s="3" t="e">
        <f>VLOOKUP($C$4,'[1]IDE nuit 2018'!B:J,4,FALSE)</f>
        <v>#N/A</v>
      </c>
    </row>
    <row r="10" spans="2:6" ht="9" customHeight="1" x14ac:dyDescent="0.25"/>
    <row r="11" spans="2:6" ht="45" x14ac:dyDescent="0.25">
      <c r="C11" s="4" t="s">
        <v>8</v>
      </c>
      <c r="D11" s="4" t="s">
        <v>9</v>
      </c>
      <c r="E11" s="4" t="s">
        <v>10</v>
      </c>
      <c r="F11" s="4" t="s">
        <v>11</v>
      </c>
    </row>
    <row r="12" spans="2:6" x14ac:dyDescent="0.25">
      <c r="B12" s="5" t="s">
        <v>12</v>
      </c>
      <c r="C12" s="6">
        <v>0</v>
      </c>
      <c r="D12" s="6"/>
      <c r="E12" s="6"/>
      <c r="F12" s="7">
        <f>C12+D12+E12</f>
        <v>0</v>
      </c>
    </row>
    <row r="13" spans="2:6" x14ac:dyDescent="0.25">
      <c r="B13" s="8" t="s">
        <v>13</v>
      </c>
      <c r="C13" s="6">
        <v>0</v>
      </c>
      <c r="D13" s="6"/>
      <c r="E13" s="6"/>
      <c r="F13" s="7">
        <f>C13+D13+E13</f>
        <v>0</v>
      </c>
    </row>
    <row r="14" spans="2:6" x14ac:dyDescent="0.25">
      <c r="B14" s="8" t="s">
        <v>14</v>
      </c>
      <c r="C14" s="9"/>
      <c r="D14" s="9">
        <v>0</v>
      </c>
      <c r="E14" s="9">
        <v>0</v>
      </c>
      <c r="F14" s="10">
        <f>C14+D14+E14</f>
        <v>0</v>
      </c>
    </row>
    <row r="15" spans="2:6" x14ac:dyDescent="0.25">
      <c r="B15" s="11" t="s">
        <v>15</v>
      </c>
      <c r="C15" s="12"/>
      <c r="D15" s="12"/>
      <c r="E15" s="12"/>
      <c r="F15" s="13">
        <f>C15+D15+E15</f>
        <v>0</v>
      </c>
    </row>
    <row r="16" spans="2:6" x14ac:dyDescent="0.25">
      <c r="F16" s="14">
        <f>SUM(F12+F13+F14)</f>
        <v>0</v>
      </c>
    </row>
    <row r="18" spans="2:6" x14ac:dyDescent="0.25">
      <c r="B18" s="2" t="s">
        <v>16</v>
      </c>
      <c r="C18" s="3" t="e">
        <f>VLOOKUP($C$4,'[1]IDE nuit 2018'!B:J,5,FALSE)</f>
        <v>#N/A</v>
      </c>
    </row>
    <row r="19" spans="2:6" ht="10.5" customHeight="1" x14ac:dyDescent="0.25"/>
    <row r="20" spans="2:6" ht="45" x14ac:dyDescent="0.25">
      <c r="C20" s="15"/>
      <c r="D20" s="4" t="s">
        <v>9</v>
      </c>
      <c r="E20" s="4" t="s">
        <v>10</v>
      </c>
      <c r="F20" s="4" t="s">
        <v>11</v>
      </c>
    </row>
    <row r="21" spans="2:6" x14ac:dyDescent="0.25">
      <c r="B21" s="5" t="s">
        <v>12</v>
      </c>
      <c r="C21" s="16"/>
      <c r="D21" s="6"/>
      <c r="E21" s="6"/>
      <c r="F21" s="7">
        <f>D21+E21</f>
        <v>0</v>
      </c>
    </row>
    <row r="22" spans="2:6" x14ac:dyDescent="0.25">
      <c r="B22" s="8" t="s">
        <v>13</v>
      </c>
      <c r="C22" s="16"/>
      <c r="D22" s="6"/>
      <c r="E22" s="6"/>
      <c r="F22" s="7">
        <f>D22+E22</f>
        <v>0</v>
      </c>
    </row>
    <row r="23" spans="2:6" x14ac:dyDescent="0.25">
      <c r="B23" s="8" t="s">
        <v>14</v>
      </c>
      <c r="C23" s="17"/>
      <c r="D23" s="9"/>
      <c r="E23" s="9"/>
      <c r="F23" s="10">
        <f>D23+E23</f>
        <v>0</v>
      </c>
    </row>
    <row r="24" spans="2:6" x14ac:dyDescent="0.25">
      <c r="B24" s="11" t="s">
        <v>15</v>
      </c>
      <c r="C24" s="18"/>
      <c r="D24" s="12"/>
      <c r="E24" s="12"/>
      <c r="F24" s="13">
        <f>D24+E24</f>
        <v>0</v>
      </c>
    </row>
    <row r="25" spans="2:6" x14ac:dyDescent="0.25">
      <c r="F25" s="14">
        <f>SUM(F21+F22+F23)</f>
        <v>0</v>
      </c>
    </row>
    <row r="27" spans="2:6" x14ac:dyDescent="0.25">
      <c r="B27" s="19" t="s">
        <v>17</v>
      </c>
      <c r="C27" s="20" t="e">
        <f>C9+C18</f>
        <v>#N/A</v>
      </c>
    </row>
    <row r="28" spans="2:6" x14ac:dyDescent="0.25">
      <c r="B28" s="19" t="s">
        <v>18</v>
      </c>
      <c r="C28" s="14">
        <f>F16+F25</f>
        <v>0</v>
      </c>
    </row>
    <row r="29" spans="2:6" x14ac:dyDescent="0.25">
      <c r="B29" s="19" t="s">
        <v>19</v>
      </c>
      <c r="C29" s="21"/>
    </row>
    <row r="30" spans="2:6" x14ac:dyDescent="0.25">
      <c r="B30" s="19" t="s">
        <v>20</v>
      </c>
      <c r="C30" s="22"/>
    </row>
  </sheetData>
  <mergeCells count="6">
    <mergeCell ref="C7:D7"/>
    <mergeCell ref="B1:D1"/>
    <mergeCell ref="B2:D2"/>
    <mergeCell ref="C4:D4"/>
    <mergeCell ref="C5:D5"/>
    <mergeCell ref="C6:D6"/>
  </mergeCells>
  <dataValidations count="1">
    <dataValidation type="list" allowBlank="1" showInputMessage="1" showErrorMessage="1" sqref="C6:C7">
      <formula1>"Oui,Non"</formula1>
    </dataValidation>
  </dataValidations>
  <pageMargins left="0.25" right="0.25" top="0.75" bottom="0.75" header="0.3" footer="0.3"/>
  <pageSetup paperSize="9" scale="8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C55"/>
  <sheetViews>
    <sheetView tabSelected="1" topLeftCell="A40" workbookViewId="0">
      <selection activeCell="C48" sqref="C48"/>
    </sheetView>
  </sheetViews>
  <sheetFormatPr baseColWidth="10" defaultRowHeight="15" x14ac:dyDescent="0.25"/>
  <cols>
    <col min="1" max="1" width="6" customWidth="1"/>
    <col min="2" max="2" width="60.85546875" bestFit="1" customWidth="1"/>
    <col min="3" max="3" width="28.85546875" bestFit="1" customWidth="1"/>
  </cols>
  <sheetData>
    <row r="1" spans="2:3" ht="31.5" customHeight="1" x14ac:dyDescent="0.25">
      <c r="B1" s="56" t="s">
        <v>38</v>
      </c>
      <c r="C1" s="57"/>
    </row>
    <row r="2" spans="2:3" ht="21" customHeight="1" x14ac:dyDescent="0.25">
      <c r="B2" s="58" t="s">
        <v>1</v>
      </c>
      <c r="C2" s="58"/>
    </row>
    <row r="3" spans="2:3" ht="15.75" x14ac:dyDescent="0.25">
      <c r="B3" s="23"/>
      <c r="C3" s="23"/>
    </row>
    <row r="4" spans="2:3" ht="15.75" x14ac:dyDescent="0.25">
      <c r="B4" s="24" t="s">
        <v>2</v>
      </c>
      <c r="C4" s="46" t="e">
        <f>'[2]IDE nuit 2018'!B9</f>
        <v>#REF!</v>
      </c>
    </row>
    <row r="5" spans="2:3" ht="15.75" x14ac:dyDescent="0.25">
      <c r="B5" s="24" t="s">
        <v>3</v>
      </c>
      <c r="C5" s="47" t="e">
        <f>VLOOKUP($C$4,'[1]IDE nuit 2018'!B:J,3,FALSE)</f>
        <v>#REF!</v>
      </c>
    </row>
    <row r="6" spans="2:3" ht="15.75" x14ac:dyDescent="0.25">
      <c r="B6" s="24" t="s">
        <v>4</v>
      </c>
      <c r="C6" s="48" t="s">
        <v>21</v>
      </c>
    </row>
    <row r="7" spans="2:3" ht="15.75" x14ac:dyDescent="0.25">
      <c r="B7" s="24" t="s">
        <v>6</v>
      </c>
      <c r="C7" s="48" t="s">
        <v>21</v>
      </c>
    </row>
    <row r="8" spans="2:3" ht="15.75" x14ac:dyDescent="0.25">
      <c r="B8" s="23"/>
      <c r="C8" s="23"/>
    </row>
    <row r="9" spans="2:3" ht="15.75" x14ac:dyDescent="0.25">
      <c r="B9" s="25" t="s">
        <v>7</v>
      </c>
      <c r="C9" s="26" t="e">
        <f>VLOOKUP($C$4,'[1]IDE nuit 2018'!B:J,4,FALSE)</f>
        <v>#REF!</v>
      </c>
    </row>
    <row r="10" spans="2:3" ht="15.75" x14ac:dyDescent="0.25">
      <c r="B10" s="25" t="s">
        <v>16</v>
      </c>
      <c r="C10" s="26" t="e">
        <f>VLOOKUP($C$4,'[1]IDE nuit 2018'!B:J,5,FALSE)</f>
        <v>#REF!</v>
      </c>
    </row>
    <row r="11" spans="2:3" ht="15.75" x14ac:dyDescent="0.25">
      <c r="B11" s="25" t="s">
        <v>22</v>
      </c>
      <c r="C11" s="27"/>
    </row>
    <row r="12" spans="2:3" ht="15.75" x14ac:dyDescent="0.25">
      <c r="B12" s="25" t="s">
        <v>23</v>
      </c>
      <c r="C12" s="28" t="e">
        <f>SUM(C9:C11)</f>
        <v>#REF!</v>
      </c>
    </row>
    <row r="13" spans="2:3" ht="15.75" x14ac:dyDescent="0.25">
      <c r="B13" s="29"/>
      <c r="C13" s="30"/>
    </row>
    <row r="14" spans="2:3" ht="15.75" x14ac:dyDescent="0.25">
      <c r="B14" s="23"/>
      <c r="C14" s="23"/>
    </row>
    <row r="15" spans="2:3" ht="15.75" x14ac:dyDescent="0.25">
      <c r="B15" s="31" t="s">
        <v>24</v>
      </c>
      <c r="C15" s="32" t="s">
        <v>9</v>
      </c>
    </row>
    <row r="16" spans="2:3" ht="15.75" x14ac:dyDescent="0.25">
      <c r="B16" s="33" t="s">
        <v>12</v>
      </c>
      <c r="C16" s="34"/>
    </row>
    <row r="17" spans="2:3" ht="15.75" x14ac:dyDescent="0.25">
      <c r="B17" s="35" t="s">
        <v>13</v>
      </c>
      <c r="C17" s="34"/>
    </row>
    <row r="18" spans="2:3" ht="15.75" x14ac:dyDescent="0.25">
      <c r="B18" s="35" t="s">
        <v>14</v>
      </c>
      <c r="C18" s="36"/>
    </row>
    <row r="19" spans="2:3" ht="15.75" x14ac:dyDescent="0.25">
      <c r="B19" s="33" t="s">
        <v>27</v>
      </c>
      <c r="C19" s="34">
        <f>SUM(C16:C18)</f>
        <v>0</v>
      </c>
    </row>
    <row r="20" spans="2:3" ht="15.75" x14ac:dyDescent="0.25">
      <c r="B20" s="37"/>
      <c r="C20" s="38"/>
    </row>
    <row r="21" spans="2:3" ht="15.75" x14ac:dyDescent="0.25">
      <c r="B21" s="23"/>
      <c r="C21" s="23"/>
    </row>
    <row r="22" spans="2:3" ht="15.75" x14ac:dyDescent="0.25">
      <c r="B22" s="31" t="s">
        <v>25</v>
      </c>
      <c r="C22" s="32" t="s">
        <v>10</v>
      </c>
    </row>
    <row r="23" spans="2:3" ht="15.75" x14ac:dyDescent="0.25">
      <c r="B23" s="33" t="s">
        <v>12</v>
      </c>
      <c r="C23" s="34"/>
    </row>
    <row r="24" spans="2:3" ht="15.75" x14ac:dyDescent="0.25">
      <c r="B24" s="35" t="s">
        <v>13</v>
      </c>
      <c r="C24" s="34"/>
    </row>
    <row r="25" spans="2:3" ht="15.75" x14ac:dyDescent="0.25">
      <c r="B25" s="35" t="s">
        <v>14</v>
      </c>
      <c r="C25" s="36">
        <v>0</v>
      </c>
    </row>
    <row r="26" spans="2:3" ht="15.75" x14ac:dyDescent="0.25">
      <c r="B26" s="33" t="s">
        <v>27</v>
      </c>
      <c r="C26" s="34">
        <f>SUM(C23:C25)</f>
        <v>0</v>
      </c>
    </row>
    <row r="27" spans="2:3" ht="15.75" x14ac:dyDescent="0.25">
      <c r="B27" s="37"/>
      <c r="C27" s="38"/>
    </row>
    <row r="28" spans="2:3" ht="15.75" x14ac:dyDescent="0.25">
      <c r="B28" s="23"/>
      <c r="C28" s="23"/>
    </row>
    <row r="29" spans="2:3" ht="15.75" x14ac:dyDescent="0.25">
      <c r="B29" s="31" t="s">
        <v>39</v>
      </c>
      <c r="C29" s="32" t="s">
        <v>26</v>
      </c>
    </row>
    <row r="30" spans="2:3" ht="15.75" x14ac:dyDescent="0.25">
      <c r="B30" s="33" t="s">
        <v>12</v>
      </c>
      <c r="C30" s="34"/>
    </row>
    <row r="31" spans="2:3" ht="15.75" x14ac:dyDescent="0.25">
      <c r="B31" s="35" t="s">
        <v>13</v>
      </c>
      <c r="C31" s="34"/>
    </row>
    <row r="32" spans="2:3" ht="15.75" x14ac:dyDescent="0.25">
      <c r="B32" s="35" t="s">
        <v>14</v>
      </c>
      <c r="C32" s="36">
        <v>0</v>
      </c>
    </row>
    <row r="33" spans="2:3" ht="15.75" x14ac:dyDescent="0.25">
      <c r="B33" s="33" t="s">
        <v>27</v>
      </c>
      <c r="C33" s="34">
        <f>SUM(C30:C32)</f>
        <v>0</v>
      </c>
    </row>
    <row r="34" spans="2:3" ht="15.75" x14ac:dyDescent="0.25">
      <c r="B34" s="37"/>
      <c r="C34" s="38"/>
    </row>
    <row r="35" spans="2:3" ht="15.75" x14ac:dyDescent="0.25">
      <c r="B35" s="23"/>
      <c r="C35" s="23"/>
    </row>
    <row r="36" spans="2:3" ht="15.75" x14ac:dyDescent="0.25">
      <c r="B36" s="39" t="s">
        <v>17</v>
      </c>
      <c r="C36" s="40" t="e">
        <f>C12</f>
        <v>#REF!</v>
      </c>
    </row>
    <row r="37" spans="2:3" ht="15.75" x14ac:dyDescent="0.25">
      <c r="B37" s="39" t="s">
        <v>18</v>
      </c>
      <c r="C37" s="41">
        <f>C19+C26+C33</f>
        <v>0</v>
      </c>
    </row>
    <row r="38" spans="2:3" ht="15.75" x14ac:dyDescent="0.25">
      <c r="B38" s="39" t="s">
        <v>28</v>
      </c>
      <c r="C38" s="42" t="e">
        <f>C36-C37</f>
        <v>#REF!</v>
      </c>
    </row>
    <row r="39" spans="2:3" ht="15.75" x14ac:dyDescent="0.25">
      <c r="B39" s="23"/>
      <c r="C39" s="23"/>
    </row>
    <row r="40" spans="2:3" ht="15.75" x14ac:dyDescent="0.25">
      <c r="B40" s="55" t="s">
        <v>29</v>
      </c>
      <c r="C40" s="55"/>
    </row>
    <row r="41" spans="2:3" ht="15.75" x14ac:dyDescent="0.25">
      <c r="B41" s="33"/>
      <c r="C41" s="33"/>
    </row>
    <row r="42" spans="2:3" ht="15.75" x14ac:dyDescent="0.25">
      <c r="B42" s="33" t="s">
        <v>30</v>
      </c>
      <c r="C42" s="43"/>
    </row>
    <row r="43" spans="2:3" ht="15.75" x14ac:dyDescent="0.25">
      <c r="B43" s="33" t="s">
        <v>31</v>
      </c>
      <c r="C43" s="33"/>
    </row>
    <row r="44" spans="2:3" ht="15.75" x14ac:dyDescent="0.25">
      <c r="B44" s="33" t="s">
        <v>32</v>
      </c>
      <c r="C44" s="44"/>
    </row>
    <row r="45" spans="2:3" ht="15.75" x14ac:dyDescent="0.25">
      <c r="B45" s="33" t="s">
        <v>33</v>
      </c>
      <c r="C45" s="33"/>
    </row>
    <row r="46" spans="2:3" ht="15.75" x14ac:dyDescent="0.25">
      <c r="B46" s="33" t="s">
        <v>34</v>
      </c>
      <c r="C46" s="45">
        <f>-C26</f>
        <v>0</v>
      </c>
    </row>
    <row r="47" spans="2:3" ht="15.75" x14ac:dyDescent="0.25">
      <c r="B47" s="33" t="s">
        <v>35</v>
      </c>
      <c r="C47" s="33"/>
    </row>
    <row r="48" spans="2:3" ht="15.75" x14ac:dyDescent="0.25">
      <c r="B48" s="33" t="s">
        <v>36</v>
      </c>
      <c r="C48" s="44"/>
    </row>
    <row r="49" spans="2:3" ht="15.75" x14ac:dyDescent="0.25">
      <c r="B49" s="33"/>
      <c r="C49" s="33"/>
    </row>
    <row r="50" spans="2:3" ht="15.75" x14ac:dyDescent="0.25">
      <c r="B50" s="25" t="s">
        <v>37</v>
      </c>
      <c r="C50" s="28">
        <f>SUM(C42:C49)</f>
        <v>0</v>
      </c>
    </row>
    <row r="51" spans="2:3" ht="15.75" x14ac:dyDescent="0.25">
      <c r="B51" s="23"/>
      <c r="C51" s="23"/>
    </row>
    <row r="52" spans="2:3" ht="15.75" x14ac:dyDescent="0.25">
      <c r="B52" s="23"/>
      <c r="C52" s="23"/>
    </row>
    <row r="53" spans="2:3" ht="15.75" x14ac:dyDescent="0.25">
      <c r="B53" s="23"/>
      <c r="C53" s="23"/>
    </row>
    <row r="54" spans="2:3" ht="15.75" x14ac:dyDescent="0.25">
      <c r="B54" s="23"/>
      <c r="C54" s="23"/>
    </row>
    <row r="55" spans="2:3" ht="15.75" x14ac:dyDescent="0.25">
      <c r="B55" s="23"/>
      <c r="C55" s="23"/>
    </row>
  </sheetData>
  <mergeCells count="3">
    <mergeCell ref="B40:C40"/>
    <mergeCell ref="B1:C1"/>
    <mergeCell ref="B2:C2"/>
  </mergeCells>
  <dataValidations count="1">
    <dataValidation type="list" allowBlank="1" showInputMessage="1" showErrorMessage="1" sqref="C6:C7">
      <formula1>"Oui,Non"</formula1>
    </dataValidation>
  </dataValidations>
  <pageMargins left="7.874015748031496E-2" right="7.874015748031496E-2" top="7.874015748031496E-2" bottom="7.874015748031496E-2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Enquête IDE nuit 2018</vt:lpstr>
      <vt:lpstr>IDE NUIT BILAN FI FINAL</vt:lpstr>
    </vt:vector>
  </TitlesOfParts>
  <Company>Ministère de la Santé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pramat</dc:creator>
  <cp:lastModifiedBy>Paie</cp:lastModifiedBy>
  <cp:lastPrinted>2021-12-14T13:44:39Z</cp:lastPrinted>
  <dcterms:created xsi:type="dcterms:W3CDTF">2021-04-14T14:05:41Z</dcterms:created>
  <dcterms:modified xsi:type="dcterms:W3CDTF">2022-11-03T09:04:25Z</dcterms:modified>
</cp:coreProperties>
</file>